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9"/>
  <workbookPr/>
  <mc:AlternateContent xmlns:mc="http://schemas.openxmlformats.org/markup-compatibility/2006">
    <mc:Choice Requires="x15">
      <x15ac:absPath xmlns:x15ac="http://schemas.microsoft.com/office/spreadsheetml/2010/11/ac" url="https://csusanbernardino-my.sharepoint.com/personal/000002079_csusb_edu/Documents/Desktop/16th Unit Worksheet/"/>
    </mc:Choice>
  </mc:AlternateContent>
  <xr:revisionPtr revIDLastSave="0" documentId="14_{3BCC2494-174D-416C-84F0-26FDD4625113}" xr6:coauthVersionLast="36" xr6:coauthVersionMax="36" xr10:uidLastSave="{00000000-0000-0000-0000-000000000000}"/>
  <bookViews>
    <workbookView xWindow="0" yWindow="0" windowWidth="21570" windowHeight="9120" xr2:uid="{00000000-000D-0000-FFFF-FFFF00000000}"/>
  </bookViews>
  <sheets>
    <sheet name="Fall 2019" sheetId="1" r:id="rId1"/>
  </sheets>
  <externalReferences>
    <externalReference r:id="rId2"/>
  </externalReferences>
  <definedNames>
    <definedName name="Quarter">'[1]Drop Down'!$A$3:$A$5</definedName>
    <definedName name="Year">'[1]Drop Down'!$A$9:$A$15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3" i="1" l="1"/>
  <c r="K20" i="1"/>
  <c r="K16" i="1"/>
  <c r="E46" i="1" l="1"/>
  <c r="D46" i="1"/>
  <c r="K38" i="1"/>
  <c r="K33" i="1"/>
  <c r="K30" i="1"/>
  <c r="D18" i="1"/>
  <c r="C39" i="1" s="1"/>
  <c r="E11" i="1"/>
  <c r="B25" i="1" l="1"/>
  <c r="D25" i="1" s="1"/>
  <c r="B32" i="1" s="1"/>
  <c r="D32" i="1" s="1"/>
  <c r="B39" i="1" s="1"/>
  <c r="D39" i="1" s="1"/>
  <c r="D45" i="1" s="1"/>
  <c r="D48" i="1" s="1"/>
  <c r="E53" i="1" l="1"/>
  <c r="E52" i="1"/>
  <c r="E51" i="1"/>
  <c r="E55" i="1" l="1"/>
  <c r="E57" i="1" s="1"/>
  <c r="E58" i="1" s="1"/>
</calcChain>
</file>

<file path=xl/sharedStrings.xml><?xml version="1.0" encoding="utf-8"?>
<sst xmlns="http://schemas.openxmlformats.org/spreadsheetml/2006/main" count="101" uniqueCount="89">
  <si>
    <t>AY Compensation for the 16th Unit</t>
  </si>
  <si>
    <t xml:space="preserve">Quarter  </t>
  </si>
  <si>
    <t>Year</t>
  </si>
  <si>
    <t xml:space="preserve">Fall </t>
  </si>
  <si>
    <t>Name</t>
  </si>
  <si>
    <t>Department</t>
  </si>
  <si>
    <t>Step 1</t>
  </si>
  <si>
    <t>Figure rate per WTU</t>
  </si>
  <si>
    <t>(base pay x 12) / 45</t>
  </si>
  <si>
    <t>Base Pay</t>
  </si>
  <si>
    <t>x 12</t>
  </si>
  <si>
    <t>/45</t>
  </si>
  <si>
    <t>Rate Per WTU</t>
  </si>
  <si>
    <t>Step 2</t>
  </si>
  <si>
    <t>Figure time base</t>
  </si>
  <si>
    <t xml:space="preserve">Pay Period </t>
  </si>
  <si>
    <t>Beginning Date</t>
  </si>
  <si>
    <t>Ending Date</t>
  </si>
  <si>
    <t># Academic Work Days</t>
  </si>
  <si>
    <t># Quarter Work Days</t>
  </si>
  <si>
    <t>faculty fraction=%</t>
  </si>
  <si>
    <t>SEP</t>
  </si>
  <si>
    <t>OCT</t>
  </si>
  <si>
    <t>1</t>
  </si>
  <si>
    <t>NOV</t>
  </si>
  <si>
    <t>Fac Fraction Numerator</t>
  </si>
  <si>
    <t>Fac Fraction Denominator</t>
  </si>
  <si>
    <t>FTE</t>
  </si>
  <si>
    <t>DEC</t>
  </si>
  <si>
    <t>JAN</t>
  </si>
  <si>
    <t>Step 3</t>
  </si>
  <si>
    <t>FEB</t>
  </si>
  <si>
    <t>Determine Daily Rate</t>
  </si>
  <si>
    <t>MAR</t>
  </si>
  <si>
    <t>Rate per WTU/Work days in Quarter</t>
  </si>
  <si>
    <t>APR</t>
  </si>
  <si>
    <t>MAY</t>
  </si>
  <si>
    <t>JUN</t>
  </si>
  <si>
    <t>Rate per WTU</t>
  </si>
  <si>
    <t>Daily Rate</t>
  </si>
  <si>
    <t>Step 4</t>
  </si>
  <si>
    <t>Calculate Monthly Actual Rate**</t>
  </si>
  <si>
    <t>Includes Dates of</t>
  </si>
  <si>
    <t>Days Inc. Holidays</t>
  </si>
  <si>
    <t>Total for all pay period (Step 4)</t>
  </si>
  <si>
    <t>Days in Quarter</t>
  </si>
  <si>
    <t>Daily rate x Work days in month (21 or 22)</t>
  </si>
  <si>
    <t>x Work Days in Month</t>
  </si>
  <si>
    <t>Monthly Actual Rate</t>
  </si>
  <si>
    <t>Step 5</t>
  </si>
  <si>
    <t>6/1/-6/30</t>
  </si>
  <si>
    <t>Arrive at Full Time Equivalent Monthly Base Rate</t>
  </si>
  <si>
    <t>JUL</t>
  </si>
  <si>
    <t>Monthly Rate/Time base</t>
  </si>
  <si>
    <t>AUG</t>
  </si>
  <si>
    <t>9/1-9/30</t>
  </si>
  <si>
    <t>10/1-10/31</t>
  </si>
  <si>
    <t>Monthly Rate</t>
  </si>
  <si>
    <t>/ Time Base</t>
  </si>
  <si>
    <t>FTE Monthly Base Rate</t>
  </si>
  <si>
    <t>Step 6</t>
  </si>
  <si>
    <t>** Based on Technical Letter HR/Salary 2015-22-To calculate the monthly rate, twenty-two (22) days may be used if an assignment falls within one 22 day pay period or if the assignment spans two or more pay periods and all pay periods contain 22 days. Otherwise, 21 days must be used to avoid additional day overpayments. In example #2, the number of days in the January through March 2016 state pay periods vary between 21 and 22. As a result, to preclude overpayments, a 21-day period will be used to derive the monthly rate calculation.</t>
  </si>
  <si>
    <t>PeopleSoft Entry/Validation</t>
  </si>
  <si>
    <t>New Monthly Base Salary</t>
  </si>
  <si>
    <t>Faculty Fraction</t>
  </si>
  <si>
    <t>Actual Monthly Salary</t>
  </si>
  <si>
    <t>Payments issued by month</t>
  </si>
  <si>
    <t>Calendar
 Days</t>
  </si>
  <si>
    <t>Payment
 Due</t>
  </si>
  <si>
    <t>Total Pay from Monthly Warrants:</t>
  </si>
  <si>
    <t>Total Pay With Settlement (per Tech Letter/SA 2015-22):</t>
  </si>
  <si>
    <t>/ Calendar Days in Qtr</t>
  </si>
  <si>
    <t>Please Only Fill in Light Blue Boxes</t>
  </si>
  <si>
    <t>10/1-10/30</t>
  </si>
  <si>
    <t>9/11-9/30</t>
  </si>
  <si>
    <t>10/31-11/30</t>
  </si>
  <si>
    <t>State Faculty &amp; Staff Calendar 2020</t>
  </si>
  <si>
    <t>1/1-1/30</t>
  </si>
  <si>
    <t>1/31-2/29</t>
  </si>
  <si>
    <t>3/1-3/31</t>
  </si>
  <si>
    <t>4/1-4/30</t>
  </si>
  <si>
    <t>5/1-5/31</t>
  </si>
  <si>
    <t>7/1-7/30</t>
  </si>
  <si>
    <t>7/31-8/31</t>
  </si>
  <si>
    <t>11/1-12/01</t>
  </si>
  <si>
    <t>12/2-12/31</t>
  </si>
  <si>
    <t>CSUSB Academic Calendar 2019-2020</t>
  </si>
  <si>
    <r>
      <rPr>
        <b/>
        <u/>
        <sz val="11"/>
        <color rgb="FF5E2D6B"/>
        <rFont val="Calibri"/>
        <family val="2"/>
        <scheme val="minor"/>
      </rPr>
      <t>Dec 2019</t>
    </r>
    <r>
      <rPr>
        <b/>
        <sz val="11"/>
        <color rgb="FF5E2D6B"/>
        <rFont val="Calibri"/>
        <family val="2"/>
        <scheme val="minor"/>
      </rPr>
      <t>, Residual pay (send PPT to CSU Audits for payment):</t>
    </r>
  </si>
  <si>
    <t>Calendar
# Days paid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</si>
</sst>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164" formatCode="_(&quot;$&quot;* #,##0_);_(&quot;$&quot;* \(#,##0\);_(&quot;$&quot;* &quot;-&quot;??_);_(@_)"/>
    <numFmt numFmtId="165" formatCode="[$-409]d\-mmm\-yy;@"/>
    <numFmt numFmtId="166" formatCode="0.000"/>
    <numFmt numFmtId="167" formatCode="#\ ???/???"/>
    <numFmt numFmtId="168" formatCode="0.000%"/>
  </numFmts>
  <fonts count="29" x14ac:knownFonts="1">
    <font>
      <sz val="11"/>
      <color theme="1"/>
      <name val="Calibri"/>
      <family val="2"/>
      <scheme val="minor"/>
    </font>
    <font>
      <sz val="11"/>
      <color theme="1"/>
      <name val="Calibri"/>
      <family val="2"/>
      <scheme val="minor"/>
    </font>
    <font>
      <b/>
      <sz val="15"/>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20"/>
      <color theme="0"/>
      <name val="Calibri"/>
      <family val="2"/>
      <scheme val="minor"/>
    </font>
    <font>
      <sz val="14"/>
      <color theme="0"/>
      <name val="Calibri"/>
      <family val="2"/>
      <scheme val="minor"/>
    </font>
    <font>
      <b/>
      <sz val="20"/>
      <color theme="1"/>
      <name val="Calibri"/>
      <family val="2"/>
      <scheme val="minor"/>
    </font>
    <font>
      <b/>
      <sz val="14"/>
      <color theme="8" tint="-0.249977111117893"/>
      <name val="Calibri"/>
      <family val="2"/>
      <scheme val="minor"/>
    </font>
    <font>
      <b/>
      <sz val="8"/>
      <color rgb="FF5E2D6B"/>
      <name val="Calibri"/>
      <family val="2"/>
      <scheme val="minor"/>
    </font>
    <font>
      <sz val="20"/>
      <color theme="1"/>
      <name val="Calibri"/>
      <family val="2"/>
      <scheme val="minor"/>
    </font>
    <font>
      <sz val="14"/>
      <color rgb="FF5E2D6B"/>
      <name val="Calibri"/>
      <family val="2"/>
      <scheme val="minor"/>
    </font>
    <font>
      <sz val="11"/>
      <name val="Calibri"/>
      <family val="2"/>
      <scheme val="minor"/>
    </font>
    <font>
      <b/>
      <sz val="15"/>
      <color theme="2" tint="-0.89999084444715716"/>
      <name val="Calibri"/>
      <family val="2"/>
      <scheme val="minor"/>
    </font>
    <font>
      <sz val="11"/>
      <color theme="2" tint="-0.89999084444715716"/>
      <name val="Calibri"/>
      <family val="2"/>
      <scheme val="minor"/>
    </font>
    <font>
      <b/>
      <sz val="12"/>
      <color theme="3"/>
      <name val="Calibri"/>
      <family val="2"/>
      <scheme val="minor"/>
    </font>
    <font>
      <b/>
      <sz val="9"/>
      <color theme="0"/>
      <name val="Calibri"/>
      <family val="2"/>
      <scheme val="minor"/>
    </font>
    <font>
      <sz val="9"/>
      <color theme="1"/>
      <name val="Calibri"/>
      <family val="2"/>
      <scheme val="minor"/>
    </font>
    <font>
      <sz val="8"/>
      <color theme="1"/>
      <name val="Calibri"/>
      <family val="2"/>
      <scheme val="minor"/>
    </font>
    <font>
      <b/>
      <sz val="11"/>
      <color rgb="FF5E2D6B"/>
      <name val="Calibri"/>
      <family val="2"/>
      <scheme val="minor"/>
    </font>
    <font>
      <b/>
      <sz val="11"/>
      <color theme="0" tint="-4.9989318521683403E-2"/>
      <name val="Calibri"/>
      <family val="2"/>
      <scheme val="minor"/>
    </font>
    <font>
      <b/>
      <sz val="11"/>
      <name val="Calibri"/>
      <family val="2"/>
      <scheme val="minor"/>
    </font>
    <font>
      <b/>
      <sz val="9"/>
      <name val="Calibri"/>
      <family val="2"/>
      <scheme val="minor"/>
    </font>
    <font>
      <sz val="9"/>
      <name val="Calibri"/>
      <family val="2"/>
      <scheme val="minor"/>
    </font>
    <font>
      <b/>
      <u/>
      <sz val="11"/>
      <color rgb="FF5E2D6B"/>
      <name val="Calibri"/>
      <family val="2"/>
      <scheme val="minor"/>
    </font>
  </fonts>
  <fills count="10">
    <fill>
      <patternFill patternType="none"/>
    </fill>
    <fill>
      <patternFill patternType="gray125"/>
    </fill>
    <fill>
      <patternFill patternType="solid">
        <fgColor rgb="FFFFCC99"/>
      </patternFill>
    </fill>
    <fill>
      <patternFill patternType="solid">
        <fgColor theme="8"/>
      </patternFill>
    </fill>
    <fill>
      <patternFill patternType="solid">
        <fgColor theme="8" tint="-0.249977111117893"/>
        <bgColor indexed="64"/>
      </patternFill>
    </fill>
    <fill>
      <patternFill patternType="solid">
        <fgColor theme="4"/>
        <bgColor indexed="64"/>
      </patternFill>
    </fill>
    <fill>
      <patternFill patternType="solid">
        <fgColor theme="4" tint="0.59999389629810485"/>
        <bgColor indexed="64"/>
      </patternFill>
    </fill>
    <fill>
      <patternFill patternType="solid">
        <fgColor theme="4" tint="-0.499984740745262"/>
        <bgColor indexed="64"/>
      </patternFill>
    </fill>
    <fill>
      <patternFill patternType="solid">
        <fgColor theme="4" tint="-0.249977111117893"/>
        <bgColor indexed="64"/>
      </patternFill>
    </fill>
    <fill>
      <patternFill patternType="solid">
        <fgColor theme="6" tint="0.39997558519241921"/>
        <bgColor indexed="64"/>
      </patternFill>
    </fill>
  </fills>
  <borders count="19">
    <border>
      <left/>
      <right/>
      <top/>
      <bottom/>
      <diagonal/>
    </border>
    <border>
      <left/>
      <right/>
      <top/>
      <bottom style="thick">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style="thin">
        <color rgb="FF7F7F7F"/>
      </left>
      <right style="thin">
        <color rgb="FF7F7F7F"/>
      </right>
      <top style="double">
        <color rgb="FFAB66BE"/>
      </top>
      <bottom style="thin">
        <color rgb="FF7F7F7F"/>
      </bottom>
      <diagonal/>
    </border>
    <border>
      <left/>
      <right/>
      <top/>
      <bottom style="thick">
        <color rgb="FF5E2D6B"/>
      </bottom>
      <diagonal/>
    </border>
    <border>
      <left style="thin">
        <color rgb="FF7F7F7F"/>
      </left>
      <right style="thin">
        <color rgb="FF7F7F7F"/>
      </right>
      <top style="thin">
        <color rgb="FF7F7F7F"/>
      </top>
      <bottom/>
      <diagonal/>
    </border>
    <border>
      <left/>
      <right/>
      <top style="thin">
        <color rgb="FF5E2D6B"/>
      </top>
      <bottom style="double">
        <color rgb="FF5E2D6B"/>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rgb="FF7F7F7F"/>
      </right>
      <top style="thin">
        <color rgb="FF7F7F7F"/>
      </top>
      <bottom style="thin">
        <color rgb="FF5E2D6B"/>
      </bottom>
      <diagonal/>
    </border>
  </borders>
  <cellStyleXfs count="8">
    <xf numFmtId="0" fontId="0" fillId="0" borderId="0"/>
    <xf numFmtId="44" fontId="1" fillId="0" borderId="0" applyFont="0" applyFill="0" applyBorder="0" applyAlignment="0" applyProtection="0"/>
    <xf numFmtId="0" fontId="2" fillId="0" borderId="1" applyNumberFormat="0" applyFill="0" applyAlignment="0" applyProtection="0"/>
    <xf numFmtId="0" fontId="3" fillId="0" borderId="0" applyNumberFormat="0" applyFill="0" applyBorder="0" applyAlignment="0" applyProtection="0"/>
    <xf numFmtId="0" fontId="4" fillId="2" borderId="2" applyNumberFormat="0" applyAlignment="0" applyProtection="0"/>
    <xf numFmtId="0" fontId="5" fillId="0" borderId="3" applyNumberFormat="0" applyFill="0" applyAlignment="0" applyProtection="0"/>
    <xf numFmtId="0" fontId="7" fillId="0" borderId="4" applyNumberFormat="0" applyFill="0" applyAlignment="0" applyProtection="0"/>
    <xf numFmtId="0" fontId="8" fillId="3" borderId="0" applyNumberFormat="0" applyBorder="0" applyAlignment="0" applyProtection="0"/>
  </cellStyleXfs>
  <cellXfs count="71">
    <xf numFmtId="0" fontId="0" fillId="0" borderId="0" xfId="0"/>
    <xf numFmtId="0" fontId="0" fillId="0" borderId="0" xfId="0" applyAlignment="1">
      <alignment horizontal="left" vertical="center"/>
    </xf>
    <xf numFmtId="0" fontId="11" fillId="0" borderId="0" xfId="0" applyFont="1" applyAlignment="1">
      <alignment horizontal="left" vertical="center"/>
    </xf>
    <xf numFmtId="0" fontId="14" fillId="0" borderId="0" xfId="0" applyFont="1" applyAlignment="1">
      <alignment horizontal="left" vertical="center"/>
    </xf>
    <xf numFmtId="0" fontId="14" fillId="0" borderId="0" xfId="0" applyFont="1" applyFill="1" applyAlignment="1">
      <alignment horizontal="left" vertical="center"/>
    </xf>
    <xf numFmtId="0" fontId="17" fillId="0" borderId="6" xfId="2" applyFont="1" applyBorder="1" applyAlignment="1">
      <alignment horizontal="left" vertical="center"/>
    </xf>
    <xf numFmtId="0" fontId="18" fillId="0" borderId="0" xfId="0" applyFont="1" applyAlignment="1">
      <alignment horizontal="left" vertical="center"/>
    </xf>
    <xf numFmtId="0" fontId="19" fillId="0" borderId="0" xfId="3" applyFont="1" applyAlignment="1">
      <alignment horizontal="left" vertical="center"/>
    </xf>
    <xf numFmtId="0" fontId="0" fillId="0" borderId="0" xfId="0" applyAlignment="1">
      <alignment horizontal="center" vertical="center"/>
    </xf>
    <xf numFmtId="0" fontId="7" fillId="0" borderId="8" xfId="6" applyBorder="1" applyAlignment="1">
      <alignment horizontal="center" vertical="center" wrapText="1"/>
    </xf>
    <xf numFmtId="0" fontId="20" fillId="3" borderId="10" xfId="7" applyFont="1" applyBorder="1" applyAlignment="1">
      <alignment horizontal="center" vertical="center" wrapText="1"/>
    </xf>
    <xf numFmtId="0" fontId="21" fillId="0" borderId="10" xfId="0" applyFont="1" applyBorder="1" applyAlignment="1">
      <alignment horizontal="center" vertical="center"/>
    </xf>
    <xf numFmtId="165" fontId="21" fillId="0" borderId="10" xfId="0" applyNumberFormat="1" applyFont="1" applyBorder="1" applyAlignment="1">
      <alignment horizontal="center" vertical="center"/>
    </xf>
    <xf numFmtId="0" fontId="7" fillId="0" borderId="8" xfId="6" applyBorder="1" applyAlignment="1">
      <alignment horizontal="center" vertical="center"/>
    </xf>
    <xf numFmtId="167" fontId="0" fillId="0" borderId="0" xfId="0" applyNumberFormat="1" applyAlignment="1">
      <alignment horizontal="left" vertical="center"/>
    </xf>
    <xf numFmtId="168" fontId="0" fillId="0" borderId="0" xfId="0" applyNumberFormat="1" applyAlignment="1">
      <alignment horizontal="left" vertical="center"/>
    </xf>
    <xf numFmtId="44" fontId="4" fillId="0" borderId="0" xfId="1" applyNumberFormat="1" applyFont="1" applyFill="1" applyBorder="1" applyAlignment="1">
      <alignment horizontal="center" vertical="center"/>
    </xf>
    <xf numFmtId="44" fontId="0" fillId="0" borderId="0" xfId="1" applyFont="1" applyAlignment="1">
      <alignment horizontal="center" vertical="center"/>
    </xf>
    <xf numFmtId="2" fontId="0" fillId="0" borderId="0" xfId="0" applyNumberFormat="1" applyAlignment="1">
      <alignment horizontal="center" vertical="center"/>
    </xf>
    <xf numFmtId="166" fontId="0" fillId="0" borderId="0" xfId="0" applyNumberFormat="1" applyAlignment="1">
      <alignment horizontal="center" vertical="center"/>
    </xf>
    <xf numFmtId="0" fontId="0" fillId="0" borderId="0" xfId="0" applyBorder="1" applyAlignment="1">
      <alignment horizontal="left" vertical="center"/>
    </xf>
    <xf numFmtId="0" fontId="21" fillId="0" borderId="0" xfId="0" applyFont="1" applyBorder="1" applyAlignment="1">
      <alignment horizontal="center" vertical="center"/>
    </xf>
    <xf numFmtId="0" fontId="3" fillId="0" borderId="10" xfId="3" applyFont="1" applyBorder="1" applyAlignment="1">
      <alignment horizontal="left" vertical="center"/>
    </xf>
    <xf numFmtId="0" fontId="1" fillId="0" borderId="10" xfId="0" applyFont="1" applyBorder="1" applyAlignment="1">
      <alignment horizontal="left" vertical="center"/>
    </xf>
    <xf numFmtId="0" fontId="0" fillId="0" borderId="10" xfId="0" applyFont="1" applyBorder="1" applyAlignment="1">
      <alignment horizontal="center" vertical="center" wrapText="1"/>
    </xf>
    <xf numFmtId="0" fontId="0" fillId="0" borderId="10" xfId="0" applyBorder="1" applyAlignment="1">
      <alignment horizontal="center" vertical="center" wrapText="1"/>
    </xf>
    <xf numFmtId="0" fontId="10" fillId="5" borderId="0" xfId="5" applyFont="1" applyFill="1" applyBorder="1" applyAlignment="1">
      <alignment horizontal="center" vertical="center"/>
    </xf>
    <xf numFmtId="0" fontId="12" fillId="6" borderId="5" xfId="4" applyFont="1" applyFill="1" applyBorder="1" applyAlignment="1" applyProtection="1">
      <alignment horizontal="center" vertical="center"/>
      <protection locked="0"/>
    </xf>
    <xf numFmtId="164" fontId="4" fillId="6" borderId="7" xfId="4" applyNumberFormat="1" applyFill="1" applyBorder="1" applyAlignment="1" applyProtection="1">
      <alignment horizontal="center" vertical="center"/>
      <protection locked="0"/>
    </xf>
    <xf numFmtId="0" fontId="4" fillId="6" borderId="7" xfId="4" applyFill="1" applyBorder="1" applyAlignment="1" applyProtection="1">
      <alignment horizontal="center" vertical="center"/>
      <protection locked="0"/>
    </xf>
    <xf numFmtId="44" fontId="6" fillId="8" borderId="0" xfId="7" applyNumberFormat="1" applyFont="1" applyFill="1" applyAlignment="1">
      <alignment horizontal="center" vertical="center"/>
    </xf>
    <xf numFmtId="166" fontId="6" fillId="8" borderId="7" xfId="4" applyNumberFormat="1" applyFont="1" applyFill="1" applyBorder="1" applyAlignment="1">
      <alignment horizontal="center" vertical="center"/>
    </xf>
    <xf numFmtId="49" fontId="8" fillId="8" borderId="7" xfId="4" applyNumberFormat="1" applyFont="1" applyFill="1" applyBorder="1" applyAlignment="1" applyProtection="1">
      <alignment horizontal="center" vertical="center"/>
      <protection locked="0"/>
    </xf>
    <xf numFmtId="0" fontId="8" fillId="8" borderId="7" xfId="4" applyFont="1" applyFill="1" applyBorder="1" applyAlignment="1" applyProtection="1">
      <alignment horizontal="center" vertical="center"/>
      <protection locked="0"/>
    </xf>
    <xf numFmtId="44" fontId="6" fillId="8" borderId="0" xfId="1" applyFont="1" applyFill="1" applyAlignment="1">
      <alignment horizontal="center" vertical="center"/>
    </xf>
    <xf numFmtId="44" fontId="6" fillId="8" borderId="0" xfId="1" applyNumberFormat="1" applyFont="1" applyFill="1" applyAlignment="1">
      <alignment horizontal="center" vertical="center"/>
    </xf>
    <xf numFmtId="164" fontId="6" fillId="8" borderId="0" xfId="1" applyNumberFormat="1" applyFont="1" applyFill="1" applyAlignment="1">
      <alignment horizontal="center" vertical="center"/>
    </xf>
    <xf numFmtId="164" fontId="6" fillId="8" borderId="14" xfId="0" applyNumberFormat="1" applyFont="1" applyFill="1" applyBorder="1" applyAlignment="1">
      <alignment horizontal="right"/>
    </xf>
    <xf numFmtId="167" fontId="6" fillId="8" borderId="15" xfId="1" applyNumberFormat="1" applyFont="1" applyFill="1" applyBorder="1" applyAlignment="1">
      <alignment horizontal="center" vertical="center"/>
    </xf>
    <xf numFmtId="167" fontId="6" fillId="8" borderId="14" xfId="1" applyNumberFormat="1" applyFont="1" applyFill="1" applyBorder="1" applyAlignment="1">
      <alignment vertical="center"/>
    </xf>
    <xf numFmtId="2" fontId="6" fillId="8" borderId="14" xfId="6" applyNumberFormat="1" applyFont="1" applyFill="1" applyBorder="1" applyAlignment="1">
      <alignment horizontal="center" wrapText="1"/>
    </xf>
    <xf numFmtId="0" fontId="24" fillId="8" borderId="10" xfId="0" applyFont="1" applyFill="1" applyBorder="1" applyAlignment="1" applyProtection="1">
      <alignment horizontal="right" vertical="center"/>
      <protection locked="0"/>
    </xf>
    <xf numFmtId="0" fontId="24" fillId="8" borderId="10" xfId="0" applyFont="1" applyFill="1" applyBorder="1" applyAlignment="1" applyProtection="1">
      <alignment horizontal="center" vertical="center"/>
      <protection locked="0"/>
    </xf>
    <xf numFmtId="0" fontId="24" fillId="8" borderId="10" xfId="0" applyFont="1" applyFill="1" applyBorder="1" applyAlignment="1">
      <alignment horizontal="center"/>
    </xf>
    <xf numFmtId="44" fontId="6" fillId="8" borderId="10" xfId="0" applyNumberFormat="1" applyFont="1" applyFill="1" applyBorder="1" applyAlignment="1">
      <alignment horizontal="center" vertical="center"/>
    </xf>
    <xf numFmtId="0" fontId="24" fillId="8" borderId="10" xfId="0" applyFont="1" applyFill="1" applyBorder="1" applyAlignment="1">
      <alignment horizontal="center" vertical="center"/>
    </xf>
    <xf numFmtId="44" fontId="6" fillId="8" borderId="17" xfId="0" applyNumberFormat="1" applyFont="1" applyFill="1" applyBorder="1" applyAlignment="1">
      <alignment horizontal="center" vertical="center"/>
    </xf>
    <xf numFmtId="44" fontId="6" fillId="7" borderId="0" xfId="1" applyFont="1" applyFill="1" applyAlignment="1">
      <alignment horizontal="center" vertical="center"/>
    </xf>
    <xf numFmtId="0" fontId="25" fillId="6" borderId="18" xfId="4" applyFont="1" applyFill="1" applyBorder="1" applyAlignment="1" applyProtection="1">
      <alignment horizontal="center" vertical="center"/>
      <protection locked="0"/>
    </xf>
    <xf numFmtId="0" fontId="26" fillId="9" borderId="10" xfId="7" applyFont="1" applyFill="1" applyBorder="1" applyAlignment="1">
      <alignment horizontal="center" vertical="center" wrapText="1"/>
    </xf>
    <xf numFmtId="0" fontId="27" fillId="9" borderId="10" xfId="0" applyFont="1" applyFill="1" applyBorder="1" applyAlignment="1">
      <alignment horizontal="center" vertical="center"/>
    </xf>
    <xf numFmtId="0" fontId="27" fillId="9" borderId="10" xfId="0" applyNumberFormat="1" applyFont="1" applyFill="1" applyBorder="1" applyAlignment="1">
      <alignment horizontal="center" vertical="center"/>
    </xf>
    <xf numFmtId="0" fontId="15" fillId="0" borderId="0" xfId="4" applyFont="1" applyFill="1" applyBorder="1" applyAlignment="1">
      <alignment horizontal="right" vertical="center"/>
    </xf>
    <xf numFmtId="0" fontId="16" fillId="6" borderId="2" xfId="4" applyFont="1" applyFill="1" applyAlignment="1" applyProtection="1">
      <alignment horizontal="center" vertical="center"/>
      <protection locked="0"/>
    </xf>
    <xf numFmtId="0" fontId="9" fillId="5" borderId="0" xfId="0" applyFont="1" applyFill="1" applyBorder="1" applyAlignment="1">
      <alignment horizontal="center" vertical="center"/>
    </xf>
    <xf numFmtId="0" fontId="10" fillId="5" borderId="0" xfId="5" applyFont="1" applyFill="1" applyBorder="1" applyAlignment="1">
      <alignment horizontal="center" vertical="center"/>
    </xf>
    <xf numFmtId="0" fontId="12" fillId="6" borderId="5" xfId="4" applyFont="1" applyFill="1" applyBorder="1" applyAlignment="1" applyProtection="1">
      <alignment horizontal="center" vertical="center"/>
      <protection locked="0"/>
    </xf>
    <xf numFmtId="0" fontId="13" fillId="6" borderId="5" xfId="4" applyFont="1" applyFill="1" applyBorder="1" applyAlignment="1">
      <alignment horizontal="center" vertical="center" wrapText="1"/>
    </xf>
    <xf numFmtId="0" fontId="27" fillId="9" borderId="10" xfId="0" applyNumberFormat="1" applyFont="1" applyFill="1" applyBorder="1" applyAlignment="1">
      <alignment horizontal="center" vertical="center"/>
    </xf>
    <xf numFmtId="0" fontId="20" fillId="4" borderId="9" xfId="0" applyFont="1" applyFill="1" applyBorder="1" applyAlignment="1">
      <alignment horizontal="center" vertical="center"/>
    </xf>
    <xf numFmtId="0" fontId="21" fillId="0" borderId="11" xfId="0" applyFont="1" applyBorder="1" applyAlignment="1">
      <alignment horizontal="center" vertical="center"/>
    </xf>
    <xf numFmtId="0" fontId="21" fillId="0" borderId="12" xfId="0" applyFont="1" applyBorder="1" applyAlignment="1">
      <alignment horizontal="center" vertical="center"/>
    </xf>
    <xf numFmtId="0" fontId="21" fillId="0" borderId="13" xfId="0" applyFont="1" applyBorder="1" applyAlignment="1">
      <alignment horizontal="center" vertical="center"/>
    </xf>
    <xf numFmtId="0" fontId="26" fillId="9" borderId="10" xfId="0" applyFont="1" applyFill="1" applyBorder="1" applyAlignment="1">
      <alignment horizontal="center" vertical="center"/>
    </xf>
    <xf numFmtId="0" fontId="23" fillId="0" borderId="0" xfId="0" applyFont="1" applyBorder="1" applyAlignment="1">
      <alignment horizontal="right" vertical="center"/>
    </xf>
    <xf numFmtId="0" fontId="23" fillId="0" borderId="16" xfId="0" applyFont="1" applyBorder="1" applyAlignment="1">
      <alignment horizontal="right" vertical="center"/>
    </xf>
    <xf numFmtId="0" fontId="22" fillId="0" borderId="0" xfId="0" applyFont="1" applyBorder="1" applyAlignment="1">
      <alignment horizontal="center" vertical="center" wrapText="1"/>
    </xf>
    <xf numFmtId="0" fontId="22" fillId="0" borderId="0" xfId="0" applyFont="1" applyAlignment="1">
      <alignment horizontal="center" vertical="center" wrapText="1"/>
    </xf>
    <xf numFmtId="0" fontId="23" fillId="0" borderId="0" xfId="0" applyFont="1" applyAlignment="1">
      <alignment horizontal="right"/>
    </xf>
    <xf numFmtId="2" fontId="23" fillId="0" borderId="0" xfId="0" applyNumberFormat="1" applyFont="1" applyFill="1" applyBorder="1" applyAlignment="1">
      <alignment horizontal="right"/>
    </xf>
    <xf numFmtId="0" fontId="23" fillId="0" borderId="0" xfId="6" applyFont="1" applyFill="1" applyBorder="1" applyAlignment="1">
      <alignment horizontal="right" wrapText="1"/>
    </xf>
  </cellXfs>
  <cellStyles count="8">
    <cellStyle name="Accent5" xfId="7" builtinId="45"/>
    <cellStyle name="Currency" xfId="1" builtinId="4"/>
    <cellStyle name="Heading 1" xfId="2" builtinId="16"/>
    <cellStyle name="Heading 4" xfId="3" builtinId="19"/>
    <cellStyle name="Input" xfId="4" builtinId="20"/>
    <cellStyle name="Linked Cell" xfId="5" builtinId="24"/>
    <cellStyle name="Normal" xfId="0" builtinId="0"/>
    <cellStyle name="Total" xfId="6" builtinId="25"/>
  </cellStyles>
  <dxfs count="6">
    <dxf>
      <numFmt numFmtId="169" formatCode=";;;"/>
    </dxf>
    <dxf>
      <numFmt numFmtId="169" formatCode=";;;"/>
    </dxf>
    <dxf>
      <numFmt numFmtId="169" formatCode=";;;"/>
    </dxf>
    <dxf>
      <numFmt numFmtId="169" formatCode=";;;"/>
    </dxf>
    <dxf>
      <numFmt numFmtId="169" formatCode=";;;"/>
    </dxf>
    <dxf>
      <numFmt numFmtId="169" formatCode=";;;"/>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003332874\AppData\Local\Microsoft\Windows\Temporary%20Internet%20Files\Content.Outlook\VZ5UNDGO\2304_Worksheet_Fall%202017_%20updated%2010-25-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mple State Cal"/>
      <sheetName val="Sample Tech Letter"/>
      <sheetName val="Sample Academic Cal"/>
      <sheetName val="AY_Fall_ 2017  Faculty Calendar"/>
      <sheetName val="Master"/>
      <sheetName val="Calendars"/>
      <sheetName val="Drop Down"/>
    </sheetNames>
    <sheetDataSet>
      <sheetData sheetId="0"/>
      <sheetData sheetId="1"/>
      <sheetData sheetId="2"/>
      <sheetData sheetId="3"/>
      <sheetData sheetId="4"/>
      <sheetData sheetId="5"/>
      <sheetData sheetId="6">
        <row r="3">
          <cell r="A3" t="str">
            <v xml:space="preserve">Fall </v>
          </cell>
        </row>
        <row r="4">
          <cell r="A4" t="str">
            <v>Winter</v>
          </cell>
        </row>
        <row r="5">
          <cell r="A5" t="str">
            <v>Spring</v>
          </cell>
        </row>
        <row r="9">
          <cell r="A9">
            <v>2017</v>
          </cell>
        </row>
        <row r="10">
          <cell r="A10">
            <v>2018</v>
          </cell>
        </row>
        <row r="11">
          <cell r="A11">
            <v>2019</v>
          </cell>
        </row>
        <row r="12">
          <cell r="A12">
            <v>2020</v>
          </cell>
        </row>
        <row r="13">
          <cell r="A13">
            <v>2021</v>
          </cell>
        </row>
        <row r="14">
          <cell r="A14">
            <v>2022</v>
          </cell>
        </row>
        <row r="15">
          <cell r="A15">
            <v>2023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58"/>
  <sheetViews>
    <sheetView tabSelected="1" topLeftCell="A34" zoomScaleNormal="100" workbookViewId="0">
      <selection activeCell="I52" sqref="I52"/>
    </sheetView>
  </sheetViews>
  <sheetFormatPr defaultColWidth="8.85546875" defaultRowHeight="15" x14ac:dyDescent="0.25"/>
  <cols>
    <col min="1" max="1" width="19.28515625" style="1" customWidth="1"/>
    <col min="2" max="5" width="12.7109375" style="1" customWidth="1"/>
    <col min="6" max="6" width="4.42578125" style="1" customWidth="1"/>
    <col min="7" max="11" width="12.7109375" style="1" customWidth="1"/>
    <col min="12" max="12" width="8.85546875" style="1"/>
    <col min="13" max="15" width="11.7109375" style="1" customWidth="1"/>
    <col min="16" max="16384" width="8.85546875" style="1"/>
  </cols>
  <sheetData>
    <row r="1" spans="1:11" ht="25.15" customHeight="1" x14ac:dyDescent="0.25">
      <c r="A1" s="54" t="s">
        <v>0</v>
      </c>
      <c r="B1" s="54"/>
      <c r="C1" s="54"/>
      <c r="D1" s="54"/>
      <c r="E1" s="54"/>
    </row>
    <row r="2" spans="1:11" s="2" customFormat="1" ht="22.15" customHeight="1" thickBot="1" x14ac:dyDescent="0.3">
      <c r="A2" s="55" t="s">
        <v>1</v>
      </c>
      <c r="B2" s="55"/>
      <c r="C2" s="26" t="s">
        <v>2</v>
      </c>
      <c r="D2" s="55"/>
      <c r="E2" s="55"/>
    </row>
    <row r="3" spans="1:11" s="3" customFormat="1" ht="22.15" customHeight="1" thickTop="1" x14ac:dyDescent="0.25">
      <c r="A3" s="56" t="s">
        <v>3</v>
      </c>
      <c r="B3" s="56"/>
      <c r="C3" s="27">
        <v>2019</v>
      </c>
      <c r="D3" s="57" t="s">
        <v>72</v>
      </c>
      <c r="E3" s="57"/>
    </row>
    <row r="4" spans="1:11" s="4" customFormat="1" ht="16.149999999999999" customHeight="1" x14ac:dyDescent="0.25">
      <c r="A4" s="52" t="s">
        <v>4</v>
      </c>
      <c r="B4" s="52"/>
      <c r="C4" s="53"/>
      <c r="D4" s="53"/>
      <c r="E4" s="53"/>
    </row>
    <row r="5" spans="1:11" s="4" customFormat="1" ht="16.149999999999999" customHeight="1" x14ac:dyDescent="0.25">
      <c r="A5" s="52" t="s">
        <v>5</v>
      </c>
      <c r="B5" s="52"/>
      <c r="C5" s="53"/>
      <c r="D5" s="53"/>
      <c r="E5" s="53"/>
    </row>
    <row r="6" spans="1:11" ht="10.15" customHeight="1" x14ac:dyDescent="0.25"/>
    <row r="7" spans="1:11" ht="20.25" thickBot="1" x14ac:dyDescent="0.3">
      <c r="A7" s="5" t="s">
        <v>6</v>
      </c>
    </row>
    <row r="8" spans="1:11" ht="16.5" thickTop="1" x14ac:dyDescent="0.25">
      <c r="A8" s="6"/>
      <c r="B8" s="7" t="s">
        <v>7</v>
      </c>
    </row>
    <row r="9" spans="1:11" x14ac:dyDescent="0.25">
      <c r="A9" s="6"/>
      <c r="B9" s="1" t="s">
        <v>8</v>
      </c>
    </row>
    <row r="10" spans="1:11" x14ac:dyDescent="0.25">
      <c r="A10" s="6"/>
    </row>
    <row r="11" spans="1:11" x14ac:dyDescent="0.25">
      <c r="A11" s="6"/>
      <c r="B11" s="28">
        <v>5000</v>
      </c>
      <c r="C11" s="8">
        <v>12</v>
      </c>
      <c r="D11" s="8">
        <v>45</v>
      </c>
      <c r="E11" s="30">
        <f>ROUND((B11*C11)/45,2)</f>
        <v>1333.33</v>
      </c>
    </row>
    <row r="12" spans="1:11" ht="27" customHeight="1" thickBot="1" x14ac:dyDescent="0.3">
      <c r="A12" s="6"/>
      <c r="B12" s="9" t="s">
        <v>9</v>
      </c>
      <c r="C12" s="9" t="s">
        <v>10</v>
      </c>
      <c r="D12" s="9" t="s">
        <v>11</v>
      </c>
      <c r="E12" s="9" t="s">
        <v>12</v>
      </c>
    </row>
    <row r="13" spans="1:11" ht="10.15" customHeight="1" thickTop="1" x14ac:dyDescent="0.25">
      <c r="A13" s="6"/>
    </row>
    <row r="14" spans="1:11" ht="20.25" thickBot="1" x14ac:dyDescent="0.3">
      <c r="A14" s="5" t="s">
        <v>13</v>
      </c>
      <c r="G14" s="59" t="s">
        <v>86</v>
      </c>
      <c r="H14" s="59"/>
      <c r="I14" s="59"/>
      <c r="J14" s="59"/>
      <c r="K14" s="59"/>
    </row>
    <row r="15" spans="1:11" ht="24.75" thickTop="1" x14ac:dyDescent="0.25">
      <c r="A15" s="6"/>
      <c r="B15" s="7" t="s">
        <v>14</v>
      </c>
      <c r="G15" s="10" t="s">
        <v>15</v>
      </c>
      <c r="H15" s="10" t="s">
        <v>16</v>
      </c>
      <c r="I15" s="10" t="s">
        <v>17</v>
      </c>
      <c r="J15" s="10" t="s">
        <v>18</v>
      </c>
      <c r="K15" s="10" t="s">
        <v>19</v>
      </c>
    </row>
    <row r="16" spans="1:11" x14ac:dyDescent="0.25">
      <c r="A16" s="6"/>
      <c r="B16" s="1" t="s">
        <v>20</v>
      </c>
      <c r="G16" s="11" t="s">
        <v>21</v>
      </c>
      <c r="H16" s="12">
        <v>43719</v>
      </c>
      <c r="I16" s="12">
        <v>43738</v>
      </c>
      <c r="J16" s="11">
        <v>14</v>
      </c>
      <c r="K16" s="60">
        <f>J16+J17+J18+J19</f>
        <v>62</v>
      </c>
    </row>
    <row r="17" spans="1:15" x14ac:dyDescent="0.25">
      <c r="A17" s="6"/>
      <c r="G17" s="11" t="s">
        <v>22</v>
      </c>
      <c r="H17" s="12">
        <v>43739</v>
      </c>
      <c r="I17" s="12">
        <v>43768</v>
      </c>
      <c r="J17" s="11">
        <v>22</v>
      </c>
      <c r="K17" s="61"/>
    </row>
    <row r="18" spans="1:15" x14ac:dyDescent="0.25">
      <c r="A18" s="6"/>
      <c r="B18" s="32" t="s">
        <v>23</v>
      </c>
      <c r="C18" s="33">
        <v>15</v>
      </c>
      <c r="D18" s="31">
        <f>ROUND(B18/C18,3)</f>
        <v>6.7000000000000004E-2</v>
      </c>
      <c r="G18" s="11" t="s">
        <v>24</v>
      </c>
      <c r="H18" s="12">
        <v>43769</v>
      </c>
      <c r="I18" s="12">
        <v>43799</v>
      </c>
      <c r="J18" s="11">
        <v>19</v>
      </c>
      <c r="K18" s="61"/>
    </row>
    <row r="19" spans="1:15" ht="27" customHeight="1" thickBot="1" x14ac:dyDescent="0.3">
      <c r="A19" s="6"/>
      <c r="B19" s="9" t="s">
        <v>25</v>
      </c>
      <c r="C19" s="9" t="s">
        <v>26</v>
      </c>
      <c r="D19" s="13" t="s">
        <v>27</v>
      </c>
      <c r="G19" s="11" t="s">
        <v>28</v>
      </c>
      <c r="H19" s="12">
        <v>43800</v>
      </c>
      <c r="I19" s="12">
        <v>43809</v>
      </c>
      <c r="J19" s="11">
        <v>7</v>
      </c>
      <c r="K19" s="62"/>
      <c r="N19" s="14"/>
      <c r="O19" s="15"/>
    </row>
    <row r="20" spans="1:15" ht="10.15" customHeight="1" thickTop="1" x14ac:dyDescent="0.25">
      <c r="A20" s="6"/>
      <c r="G20" s="11" t="s">
        <v>29</v>
      </c>
      <c r="H20" s="12">
        <v>43832</v>
      </c>
      <c r="I20" s="12">
        <v>43860</v>
      </c>
      <c r="J20" s="11">
        <v>20</v>
      </c>
      <c r="K20" s="60">
        <f>J20+J21+J22</f>
        <v>58</v>
      </c>
    </row>
    <row r="21" spans="1:15" ht="20.25" thickBot="1" x14ac:dyDescent="0.3">
      <c r="A21" s="5" t="s">
        <v>30</v>
      </c>
      <c r="G21" s="11" t="s">
        <v>31</v>
      </c>
      <c r="H21" s="12">
        <v>43861</v>
      </c>
      <c r="I21" s="12">
        <v>43890</v>
      </c>
      <c r="J21" s="11">
        <v>21</v>
      </c>
      <c r="K21" s="61"/>
    </row>
    <row r="22" spans="1:15" ht="16.5" thickTop="1" x14ac:dyDescent="0.25">
      <c r="A22" s="6"/>
      <c r="B22" s="7" t="s">
        <v>32</v>
      </c>
      <c r="G22" s="11" t="s">
        <v>33</v>
      </c>
      <c r="H22" s="12">
        <v>43891</v>
      </c>
      <c r="I22" s="12">
        <v>43914</v>
      </c>
      <c r="J22" s="11">
        <v>17</v>
      </c>
      <c r="K22" s="62"/>
    </row>
    <row r="23" spans="1:15" x14ac:dyDescent="0.25">
      <c r="A23" s="6"/>
      <c r="B23" s="1" t="s">
        <v>34</v>
      </c>
      <c r="G23" s="11" t="s">
        <v>35</v>
      </c>
      <c r="H23" s="12">
        <v>43920</v>
      </c>
      <c r="I23" s="12">
        <v>43951</v>
      </c>
      <c r="J23" s="11">
        <v>23</v>
      </c>
      <c r="K23" s="60">
        <f>J24+J23+J25</f>
        <v>56</v>
      </c>
    </row>
    <row r="24" spans="1:15" x14ac:dyDescent="0.25">
      <c r="A24" s="6"/>
      <c r="G24" s="11" t="s">
        <v>36</v>
      </c>
      <c r="H24" s="12">
        <v>43952</v>
      </c>
      <c r="I24" s="12">
        <v>43982</v>
      </c>
      <c r="J24" s="11">
        <v>20</v>
      </c>
      <c r="K24" s="61"/>
    </row>
    <row r="25" spans="1:15" x14ac:dyDescent="0.25">
      <c r="A25" s="6"/>
      <c r="B25" s="16">
        <f>E11</f>
        <v>1333.33</v>
      </c>
      <c r="C25" s="48">
        <v>62</v>
      </c>
      <c r="D25" s="34">
        <f>ROUND(B25/C25,2)</f>
        <v>21.51</v>
      </c>
      <c r="G25" s="11" t="s">
        <v>37</v>
      </c>
      <c r="H25" s="12">
        <v>43983</v>
      </c>
      <c r="I25" s="12">
        <v>43998</v>
      </c>
      <c r="J25" s="11">
        <v>13</v>
      </c>
      <c r="K25" s="62"/>
    </row>
    <row r="26" spans="1:15" ht="27" customHeight="1" thickBot="1" x14ac:dyDescent="0.3">
      <c r="A26" s="6"/>
      <c r="B26" s="9" t="s">
        <v>38</v>
      </c>
      <c r="C26" s="9" t="s">
        <v>71</v>
      </c>
      <c r="D26" s="9" t="s">
        <v>39</v>
      </c>
    </row>
    <row r="27" spans="1:15" ht="10.15" customHeight="1" thickTop="1" x14ac:dyDescent="0.25">
      <c r="A27" s="6"/>
    </row>
    <row r="28" spans="1:15" ht="20.25" thickBot="1" x14ac:dyDescent="0.3">
      <c r="A28" s="5" t="s">
        <v>40</v>
      </c>
      <c r="G28" s="63" t="s">
        <v>76</v>
      </c>
      <c r="H28" s="63"/>
      <c r="I28" s="63"/>
      <c r="J28" s="63"/>
      <c r="K28" s="63"/>
    </row>
    <row r="29" spans="1:15" ht="24.75" thickTop="1" x14ac:dyDescent="0.25">
      <c r="A29" s="6"/>
      <c r="B29" s="7" t="s">
        <v>41</v>
      </c>
      <c r="G29" s="49" t="s">
        <v>15</v>
      </c>
      <c r="H29" s="49" t="s">
        <v>42</v>
      </c>
      <c r="I29" s="49" t="s">
        <v>43</v>
      </c>
      <c r="J29" s="49" t="s">
        <v>44</v>
      </c>
      <c r="K29" s="49" t="s">
        <v>45</v>
      </c>
    </row>
    <row r="30" spans="1:15" x14ac:dyDescent="0.25">
      <c r="A30" s="6"/>
      <c r="B30" s="1" t="s">
        <v>46</v>
      </c>
      <c r="G30" s="50" t="s">
        <v>29</v>
      </c>
      <c r="H30" s="51" t="s">
        <v>77</v>
      </c>
      <c r="I30" s="51">
        <v>22</v>
      </c>
      <c r="J30" s="58">
        <v>21</v>
      </c>
      <c r="K30" s="58">
        <f>J30+J31+J32</f>
        <v>21</v>
      </c>
    </row>
    <row r="31" spans="1:15" x14ac:dyDescent="0.25">
      <c r="A31" s="6"/>
      <c r="G31" s="50" t="s">
        <v>31</v>
      </c>
      <c r="H31" s="51" t="s">
        <v>78</v>
      </c>
      <c r="I31" s="51">
        <v>21</v>
      </c>
      <c r="J31" s="58"/>
      <c r="K31" s="58"/>
    </row>
    <row r="32" spans="1:15" x14ac:dyDescent="0.25">
      <c r="A32" s="6"/>
      <c r="B32" s="17">
        <f>D25</f>
        <v>21.51</v>
      </c>
      <c r="C32" s="29">
        <v>21</v>
      </c>
      <c r="D32" s="35">
        <f>ROUND(B32*C32,2)</f>
        <v>451.71</v>
      </c>
      <c r="G32" s="50" t="s">
        <v>33</v>
      </c>
      <c r="H32" s="51" t="s">
        <v>79</v>
      </c>
      <c r="I32" s="51">
        <v>22</v>
      </c>
      <c r="J32" s="58"/>
      <c r="K32" s="58"/>
    </row>
    <row r="33" spans="1:13" ht="27" customHeight="1" thickBot="1" x14ac:dyDescent="0.3">
      <c r="A33" s="6"/>
      <c r="B33" s="9" t="s">
        <v>39</v>
      </c>
      <c r="C33" s="9" t="s">
        <v>47</v>
      </c>
      <c r="D33" s="9" t="s">
        <v>48</v>
      </c>
      <c r="G33" s="50" t="s">
        <v>35</v>
      </c>
      <c r="H33" s="51" t="s">
        <v>80</v>
      </c>
      <c r="I33" s="51">
        <v>22</v>
      </c>
      <c r="J33" s="58">
        <v>21</v>
      </c>
      <c r="K33" s="58">
        <f>J33+J34+J35</f>
        <v>21</v>
      </c>
    </row>
    <row r="34" spans="1:13" ht="10.15" customHeight="1" thickTop="1" x14ac:dyDescent="0.25">
      <c r="A34" s="6"/>
      <c r="G34" s="50" t="s">
        <v>36</v>
      </c>
      <c r="H34" s="51" t="s">
        <v>81</v>
      </c>
      <c r="I34" s="51">
        <v>21</v>
      </c>
      <c r="J34" s="58"/>
      <c r="K34" s="58"/>
    </row>
    <row r="35" spans="1:13" ht="20.25" thickBot="1" x14ac:dyDescent="0.3">
      <c r="A35" s="5" t="s">
        <v>49</v>
      </c>
      <c r="G35" s="50" t="s">
        <v>37</v>
      </c>
      <c r="H35" s="51" t="s">
        <v>50</v>
      </c>
      <c r="I35" s="51">
        <v>22</v>
      </c>
      <c r="J35" s="58"/>
      <c r="K35" s="58"/>
    </row>
    <row r="36" spans="1:13" ht="16.5" thickTop="1" x14ac:dyDescent="0.25">
      <c r="A36" s="6"/>
      <c r="B36" s="7" t="s">
        <v>51</v>
      </c>
      <c r="G36" s="50" t="s">
        <v>52</v>
      </c>
      <c r="H36" s="51" t="s">
        <v>82</v>
      </c>
      <c r="I36" s="51">
        <v>22</v>
      </c>
      <c r="J36" s="51"/>
      <c r="K36" s="51"/>
    </row>
    <row r="37" spans="1:13" x14ac:dyDescent="0.25">
      <c r="B37" s="1" t="s">
        <v>53</v>
      </c>
      <c r="G37" s="50" t="s">
        <v>54</v>
      </c>
      <c r="H37" s="51" t="s">
        <v>83</v>
      </c>
      <c r="I37" s="51">
        <v>22</v>
      </c>
      <c r="J37" s="51"/>
      <c r="K37" s="51"/>
    </row>
    <row r="38" spans="1:13" x14ac:dyDescent="0.25">
      <c r="G38" s="50" t="s">
        <v>21</v>
      </c>
      <c r="H38" s="51" t="s">
        <v>55</v>
      </c>
      <c r="I38" s="51">
        <v>22</v>
      </c>
      <c r="J38" s="58">
        <v>21</v>
      </c>
      <c r="K38" s="58">
        <f>J38+J39+J40+J41</f>
        <v>21</v>
      </c>
    </row>
    <row r="39" spans="1:13" x14ac:dyDescent="0.25">
      <c r="B39" s="18">
        <f>D32</f>
        <v>451.71</v>
      </c>
      <c r="C39" s="19">
        <f>D18</f>
        <v>6.7000000000000004E-2</v>
      </c>
      <c r="D39" s="36">
        <f>ROUND(B39/C39,0)</f>
        <v>6742</v>
      </c>
      <c r="G39" s="50" t="s">
        <v>22</v>
      </c>
      <c r="H39" s="51" t="s">
        <v>56</v>
      </c>
      <c r="I39" s="51">
        <v>22</v>
      </c>
      <c r="J39" s="58"/>
      <c r="K39" s="58"/>
    </row>
    <row r="40" spans="1:13" ht="27" customHeight="1" thickBot="1" x14ac:dyDescent="0.3">
      <c r="B40" s="9" t="s">
        <v>57</v>
      </c>
      <c r="C40" s="9" t="s">
        <v>58</v>
      </c>
      <c r="D40" s="9" t="s">
        <v>59</v>
      </c>
      <c r="G40" s="50" t="s">
        <v>24</v>
      </c>
      <c r="H40" s="51" t="s">
        <v>84</v>
      </c>
      <c r="I40" s="51">
        <v>22</v>
      </c>
      <c r="J40" s="58"/>
      <c r="K40" s="58"/>
      <c r="M40" s="20"/>
    </row>
    <row r="41" spans="1:13" ht="10.15" customHeight="1" thickTop="1" x14ac:dyDescent="0.25">
      <c r="G41" s="50" t="s">
        <v>28</v>
      </c>
      <c r="H41" s="51" t="s">
        <v>85</v>
      </c>
      <c r="I41" s="51">
        <v>22</v>
      </c>
      <c r="J41" s="58"/>
      <c r="K41" s="58"/>
      <c r="M41" s="21"/>
    </row>
    <row r="42" spans="1:13" ht="20.25" thickBot="1" x14ac:dyDescent="0.3">
      <c r="A42" s="5" t="s">
        <v>60</v>
      </c>
      <c r="G42" s="66" t="s">
        <v>61</v>
      </c>
      <c r="H42" s="66"/>
      <c r="I42" s="66"/>
      <c r="J42" s="66"/>
      <c r="K42" s="66"/>
      <c r="M42" s="20"/>
    </row>
    <row r="43" spans="1:13" ht="16.5" thickTop="1" x14ac:dyDescent="0.25">
      <c r="A43" s="6"/>
      <c r="B43" s="7" t="s">
        <v>62</v>
      </c>
      <c r="G43" s="67"/>
      <c r="H43" s="67"/>
      <c r="I43" s="67"/>
      <c r="J43" s="67"/>
      <c r="K43" s="67"/>
    </row>
    <row r="44" spans="1:13" ht="6" customHeight="1" thickBot="1" x14ac:dyDescent="0.3">
      <c r="G44" s="67"/>
      <c r="H44" s="67"/>
      <c r="I44" s="67"/>
      <c r="J44" s="67"/>
      <c r="K44" s="67"/>
    </row>
    <row r="45" spans="1:13" ht="15.75" thickBot="1" x14ac:dyDescent="0.3">
      <c r="B45" s="68" t="s">
        <v>63</v>
      </c>
      <c r="C45" s="68"/>
      <c r="D45" s="37">
        <f>D39</f>
        <v>6742</v>
      </c>
      <c r="G45" s="67"/>
      <c r="H45" s="67"/>
      <c r="I45" s="67"/>
      <c r="J45" s="67"/>
      <c r="K45" s="67"/>
    </row>
    <row r="46" spans="1:13" ht="14.45" customHeight="1" thickBot="1" x14ac:dyDescent="0.3">
      <c r="B46" s="69" t="s">
        <v>64</v>
      </c>
      <c r="C46" s="69"/>
      <c r="D46" s="38" t="str">
        <f>B18</f>
        <v>1</v>
      </c>
      <c r="E46" s="39">
        <f>C18</f>
        <v>15</v>
      </c>
      <c r="G46" s="67"/>
      <c r="H46" s="67"/>
      <c r="I46" s="67"/>
      <c r="J46" s="67"/>
      <c r="K46" s="67"/>
    </row>
    <row r="47" spans="1:13" ht="5.45" customHeight="1" thickBot="1" x14ac:dyDescent="0.3">
      <c r="G47" s="67"/>
      <c r="H47" s="67"/>
      <c r="I47" s="67"/>
      <c r="J47" s="67"/>
      <c r="K47" s="67"/>
    </row>
    <row r="48" spans="1:13" ht="15.75" thickBot="1" x14ac:dyDescent="0.3">
      <c r="B48" s="70" t="s">
        <v>65</v>
      </c>
      <c r="C48" s="70"/>
      <c r="D48" s="40">
        <f>D45/E46*D46</f>
        <v>449.46666666666664</v>
      </c>
    </row>
    <row r="50" spans="1:5" ht="30" x14ac:dyDescent="0.25">
      <c r="A50" s="22" t="s">
        <v>66</v>
      </c>
      <c r="B50" s="23"/>
      <c r="C50" s="24" t="s">
        <v>67</v>
      </c>
      <c r="D50" s="25" t="s">
        <v>88</v>
      </c>
      <c r="E50" s="25" t="s">
        <v>68</v>
      </c>
    </row>
    <row r="51" spans="1:5" x14ac:dyDescent="0.25">
      <c r="B51" s="41" t="s">
        <v>74</v>
      </c>
      <c r="C51" s="42">
        <v>22</v>
      </c>
      <c r="D51" s="43">
        <v>14</v>
      </c>
      <c r="E51" s="44">
        <f>D48/C51*D51</f>
        <v>286.0242424242424</v>
      </c>
    </row>
    <row r="52" spans="1:5" x14ac:dyDescent="0.25">
      <c r="B52" s="41" t="s">
        <v>73</v>
      </c>
      <c r="C52" s="42">
        <v>22</v>
      </c>
      <c r="D52" s="43">
        <v>22</v>
      </c>
      <c r="E52" s="44">
        <f>D48/C52*D52</f>
        <v>449.46666666666664</v>
      </c>
    </row>
    <row r="53" spans="1:5" x14ac:dyDescent="0.25">
      <c r="B53" s="41" t="s">
        <v>75</v>
      </c>
      <c r="C53" s="45">
        <v>22</v>
      </c>
      <c r="D53" s="43">
        <v>22</v>
      </c>
      <c r="E53" s="44">
        <f>D48/C53*D53</f>
        <v>449.46666666666664</v>
      </c>
    </row>
    <row r="54" spans="1:5" x14ac:dyDescent="0.25">
      <c r="B54" s="41"/>
      <c r="C54" s="45"/>
      <c r="D54" s="43"/>
      <c r="E54" s="44"/>
    </row>
    <row r="55" spans="1:5" x14ac:dyDescent="0.25">
      <c r="B55" s="64" t="s">
        <v>69</v>
      </c>
      <c r="C55" s="64"/>
      <c r="D55" s="64"/>
      <c r="E55" s="47">
        <f>SUM(E51:E54)</f>
        <v>1184.9575757575758</v>
      </c>
    </row>
    <row r="56" spans="1:5" x14ac:dyDescent="0.25">
      <c r="E56" s="8"/>
    </row>
    <row r="57" spans="1:5" x14ac:dyDescent="0.25">
      <c r="A57" s="64" t="s">
        <v>87</v>
      </c>
      <c r="B57" s="64"/>
      <c r="C57" s="64"/>
      <c r="D57" s="65"/>
      <c r="E57" s="44">
        <f>ROUND(E11-E55,2)</f>
        <v>148.37</v>
      </c>
    </row>
    <row r="58" spans="1:5" x14ac:dyDescent="0.25">
      <c r="A58" s="64" t="s">
        <v>70</v>
      </c>
      <c r="B58" s="64"/>
      <c r="C58" s="64"/>
      <c r="D58" s="65"/>
      <c r="E58" s="46">
        <f>ROUND(E55+E57,2)</f>
        <v>1333.33</v>
      </c>
    </row>
  </sheetData>
  <mergeCells count="27">
    <mergeCell ref="A58:D58"/>
    <mergeCell ref="G42:K47"/>
    <mergeCell ref="B45:C45"/>
    <mergeCell ref="B46:C46"/>
    <mergeCell ref="B48:C48"/>
    <mergeCell ref="B55:D55"/>
    <mergeCell ref="A57:D57"/>
    <mergeCell ref="J38:J41"/>
    <mergeCell ref="K38:K41"/>
    <mergeCell ref="A5:B5"/>
    <mergeCell ref="C5:E5"/>
    <mergeCell ref="G14:K14"/>
    <mergeCell ref="K16:K19"/>
    <mergeCell ref="K20:K22"/>
    <mergeCell ref="K23:K25"/>
    <mergeCell ref="G28:K28"/>
    <mergeCell ref="J30:J32"/>
    <mergeCell ref="K30:K32"/>
    <mergeCell ref="J33:J35"/>
    <mergeCell ref="K33:K35"/>
    <mergeCell ref="A4:B4"/>
    <mergeCell ref="C4:E4"/>
    <mergeCell ref="A1:E1"/>
    <mergeCell ref="A2:B2"/>
    <mergeCell ref="D2:E2"/>
    <mergeCell ref="A3:B3"/>
    <mergeCell ref="D3:E3"/>
  </mergeCells>
  <conditionalFormatting sqref="D25 D32 D39">
    <cfRule type="cellIs" dxfId="5" priority="4" operator="equal">
      <formula>0</formula>
    </cfRule>
  </conditionalFormatting>
  <conditionalFormatting sqref="E11">
    <cfRule type="cellIs" dxfId="4" priority="6" operator="equal">
      <formula>0</formula>
    </cfRule>
  </conditionalFormatting>
  <conditionalFormatting sqref="D18">
    <cfRule type="cellIs" dxfId="3" priority="5" operator="equal">
      <formula>0</formula>
    </cfRule>
  </conditionalFormatting>
  <conditionalFormatting sqref="B39:C39">
    <cfRule type="cellIs" dxfId="2" priority="3" operator="equal">
      <formula>0</formula>
    </cfRule>
  </conditionalFormatting>
  <conditionalFormatting sqref="D46:E46">
    <cfRule type="cellIs" dxfId="1" priority="2" operator="equal">
      <formula>0</formula>
    </cfRule>
  </conditionalFormatting>
  <conditionalFormatting sqref="B46">
    <cfRule type="cellIs" dxfId="0" priority="1" operator="equal">
      <formula>0</formula>
    </cfRule>
  </conditionalFormatting>
  <dataValidations disablePrompts="1" count="2">
    <dataValidation type="list" showErrorMessage="1" sqref="A3:B3" xr:uid="{00000000-0002-0000-0000-000000000000}">
      <formula1>Quarter</formula1>
    </dataValidation>
    <dataValidation type="list" allowBlank="1" showErrorMessage="1" sqref="C3" xr:uid="{00000000-0002-0000-0000-000001000000}">
      <formula1>Year</formula1>
    </dataValidation>
  </dataValidations>
  <printOptions horizontalCentered="1" verticalCentered="1"/>
  <pageMargins left="0.7" right="0.7" top="0.33" bottom="0.28000000000000003" header="0.3" footer="0.3"/>
  <pageSetup scale="75" orientation="portrait" r:id="rId1"/>
  <colBreaks count="1" manualBreakCount="1">
    <brk id="6"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7510BF0ADC5834B94C853045FE3CCE8" ma:contentTypeVersion="10" ma:contentTypeDescription="Create a new document." ma:contentTypeScope="" ma:versionID="68c4253f8738229d862e7a1459ddb533">
  <xsd:schema xmlns:xsd="http://www.w3.org/2001/XMLSchema" xmlns:xs="http://www.w3.org/2001/XMLSchema" xmlns:p="http://schemas.microsoft.com/office/2006/metadata/properties" xmlns:ns3="dc5f2d0c-694b-452a-960c-bc2c3ad76c47" targetNamespace="http://schemas.microsoft.com/office/2006/metadata/properties" ma:root="true" ma:fieldsID="e66d5d3e97e9ce23bb3a41b52eeda9a3" ns3:_="">
    <xsd:import namespace="dc5f2d0c-694b-452a-960c-bc2c3ad76c47"/>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5f2d0c-694b-452a-960c-bc2c3ad76c4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EBC24F4-67C4-43DD-A12F-1904462605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c5f2d0c-694b-452a-960c-bc2c3ad76c4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95EADF0-27E9-4903-A6BF-9303DB23834B}">
  <ds:schemaRefs>
    <ds:schemaRef ds:uri="http://schemas.microsoft.com/sharepoint/v3/contenttype/forms"/>
  </ds:schemaRefs>
</ds:datastoreItem>
</file>

<file path=customXml/itemProps3.xml><?xml version="1.0" encoding="utf-8"?>
<ds:datastoreItem xmlns:ds="http://schemas.openxmlformats.org/officeDocument/2006/customXml" ds:itemID="{E2FE88FD-961E-49AA-92D3-0C371D83E951}">
  <ds:schemaRefs>
    <ds:schemaRef ds:uri="http://schemas.microsoft.com/office/2006/documentManagement/types"/>
    <ds:schemaRef ds:uri="http://schemas.microsoft.com/office/infopath/2007/PartnerControls"/>
    <ds:schemaRef ds:uri="dc5f2d0c-694b-452a-960c-bc2c3ad76c47"/>
    <ds:schemaRef ds:uri="http://purl.org/dc/elements/1.1/"/>
    <ds:schemaRef ds:uri="http://www.w3.org/XML/1998/namespace"/>
    <ds:schemaRef ds:uri="http://purl.org/dc/dcmitype/"/>
    <ds:schemaRef ds:uri="http://schemas.openxmlformats.org/package/2006/metadata/core-propertie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Fall 2019</vt:lpstr>
    </vt:vector>
  </TitlesOfParts>
  <Company>CSUSB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Davis</dc:creator>
  <cp:lastModifiedBy>Winsome Laos</cp:lastModifiedBy>
  <cp:lastPrinted>2019-08-27T17:55:10Z</cp:lastPrinted>
  <dcterms:created xsi:type="dcterms:W3CDTF">2017-10-26T15:48:58Z</dcterms:created>
  <dcterms:modified xsi:type="dcterms:W3CDTF">2019-08-27T19:03:37Z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0x01010027510BF0ADC5834B94C853045FE3CCE8</vt:lpwstr>
  </property>
</Properties>
</file>